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91" activeTab="0"/>
  </bookViews>
  <sheets>
    <sheet name="BLOC" sheetId="1" r:id="rId1"/>
  </sheets>
  <definedNames>
    <definedName name="_xlnm._FilterDatabase" localSheetId="0" hidden="1">'BLOC'!$B$10:$K$62</definedName>
    <definedName name="_xlnm.Print_Area" localSheetId="0">'BLOC'!$B$2:$L$62</definedName>
  </definedNames>
  <calcPr fullCalcOnLoad="1"/>
</workbook>
</file>

<file path=xl/sharedStrings.xml><?xml version="1.0" encoding="utf-8"?>
<sst xmlns="http://schemas.openxmlformats.org/spreadsheetml/2006/main" count="128" uniqueCount="80">
  <si>
    <t>Nr. Crt</t>
  </si>
  <si>
    <t>Ap.</t>
  </si>
  <si>
    <t>Scara</t>
  </si>
  <si>
    <t>A</t>
  </si>
  <si>
    <t>B</t>
  </si>
  <si>
    <t>C</t>
  </si>
  <si>
    <t xml:space="preserve"> </t>
  </si>
  <si>
    <t>Nume Prenume</t>
  </si>
  <si>
    <t>Cost comune</t>
  </si>
  <si>
    <t>Cost tâmplărie</t>
  </si>
  <si>
    <t>Cheltuieli totale (C+M+I)</t>
  </si>
  <si>
    <t>Din 
care:</t>
  </si>
  <si>
    <t>Adresa BLOC:</t>
  </si>
  <si>
    <t>pentru verificare</t>
  </si>
  <si>
    <t>costuri unitare (lei/mp)</t>
  </si>
  <si>
    <t>Total 25%:</t>
  </si>
  <si>
    <t>Cheltuieli comune
(mai putin tamplaria individuala)</t>
  </si>
  <si>
    <t>Cheltuieli individuale 
(tâmplăria individuala)</t>
  </si>
  <si>
    <t>CADAR NICOLAE</t>
  </si>
  <si>
    <t>DUMITRACHE CARMEN</t>
  </si>
  <si>
    <t>STEFANESCU CORNEL</t>
  </si>
  <si>
    <t>GINJ ANA</t>
  </si>
  <si>
    <t>GEORGITA MANUELA</t>
  </si>
  <si>
    <t>POP VASILE</t>
  </si>
  <si>
    <t>GALUT GRIGORE</t>
  </si>
  <si>
    <t xml:space="preserve">IVANESCU NICOLAE  </t>
  </si>
  <si>
    <t>TOMA DAN</t>
  </si>
  <si>
    <t>MUNTEANU STEFAN</t>
  </si>
  <si>
    <t>POP BUIA GRIGORE</t>
  </si>
  <si>
    <t>ILINCAS TAMARA</t>
  </si>
  <si>
    <t>CALUSER VASILE</t>
  </si>
  <si>
    <t>ELECTRICA SA FURNIZARE</t>
  </si>
  <si>
    <t>HUZMEZAN LENUTA</t>
  </si>
  <si>
    <t>VERES OCTAVIAN</t>
  </si>
  <si>
    <t>MURESAN AUREL</t>
  </si>
  <si>
    <t>MIHUS PAUL</t>
  </si>
  <si>
    <t>DAMIAN TEODOR</t>
  </si>
  <si>
    <t xml:space="preserve">ORZA FLORIN DAN </t>
  </si>
  <si>
    <t>BINDEA VALER</t>
  </si>
  <si>
    <t>BANDOR LAURENTIU</t>
  </si>
  <si>
    <t>DORIN STOIAN</t>
  </si>
  <si>
    <t>OROSAN PETRU</t>
  </si>
  <si>
    <t xml:space="preserve">COSTEA MIRCEA </t>
  </si>
  <si>
    <t>DAROSI IOSIF</t>
  </si>
  <si>
    <t>MIHAI VASILE</t>
  </si>
  <si>
    <t>MITITEAN MIHAI</t>
  </si>
  <si>
    <t>ROMANCIUC LUMINITA</t>
  </si>
  <si>
    <t>BORSOS MIHAI</t>
  </si>
  <si>
    <t>HITICAS GRIGORE</t>
  </si>
  <si>
    <t>PINTICAN CORNEL</t>
  </si>
  <si>
    <t>FLOREA IOAN</t>
  </si>
  <si>
    <t>BARTA STEFAN</t>
  </si>
  <si>
    <t>MURESAN SIMIONU</t>
  </si>
  <si>
    <t>SABO AUGUSTIN</t>
  </si>
  <si>
    <t>KATONA LUDOVIK</t>
  </si>
  <si>
    <t>SAICU PETRE</t>
  </si>
  <si>
    <t>ZAHARIA FLORIN</t>
  </si>
  <si>
    <t>COCIS MARTIN</t>
  </si>
  <si>
    <t>TUDORAN MARIA</t>
  </si>
  <si>
    <t>LAZAR MARIA</t>
  </si>
  <si>
    <t>NEGRUSER MARIA</t>
  </si>
  <si>
    <t>DRAGOTA DOREL</t>
  </si>
  <si>
    <t>LUCACI GIANINA</t>
  </si>
  <si>
    <t>NICOLAE PAUL</t>
  </si>
  <si>
    <t>NAROS VASILE</t>
  </si>
  <si>
    <t>PATRASCAN EMIL</t>
  </si>
  <si>
    <t>Bdul Indepndentei Nr.1</t>
  </si>
  <si>
    <t>CABINET AVOCAT BUTTA ELENA</t>
  </si>
  <si>
    <t>35 - 2</t>
  </si>
  <si>
    <t>35 - 1</t>
  </si>
  <si>
    <t>ANDRONESI DANIELA</t>
  </si>
  <si>
    <t xml:space="preserve">CADAR DARIUS </t>
  </si>
  <si>
    <t>Cost total 
100%(lei/ap)</t>
  </si>
  <si>
    <t>Cota locatari 
(25%)(lei/ap)</t>
  </si>
  <si>
    <t>Cota locatari 
3.5 %(lei/ap)</t>
  </si>
  <si>
    <t>Tâmplărie 
(mp/ap)</t>
  </si>
  <si>
    <t>Sup Utila 
(mp/ap)</t>
  </si>
  <si>
    <t>ANEXA NR. 2</t>
  </si>
  <si>
    <t>a Consiliului local al municipiului Bistrița</t>
  </si>
  <si>
    <t xml:space="preserve">la Hotărârea nr.18/30 IANUARIE 2020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</si>
</sst>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#,##0.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10" fontId="4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4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41" fillId="0" borderId="12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186" fontId="41" fillId="0" borderId="11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43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/>
    </xf>
    <xf numFmtId="4" fontId="41" fillId="35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44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4" fontId="0" fillId="35" borderId="11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0" fontId="41" fillId="0" borderId="10" xfId="0" applyNumberFormat="1" applyFont="1" applyBorder="1" applyAlignment="1">
      <alignment wrapText="1"/>
    </xf>
    <xf numFmtId="2" fontId="41" fillId="0" borderId="10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3"/>
  <sheetViews>
    <sheetView tabSelected="1" zoomScalePageLayoutView="8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L2" sqref="L2"/>
    </sheetView>
  </sheetViews>
  <sheetFormatPr defaultColWidth="9.140625" defaultRowHeight="15"/>
  <cols>
    <col min="1" max="1" width="2.57421875" style="0" customWidth="1"/>
    <col min="2" max="2" width="4.8515625" style="0" customWidth="1"/>
    <col min="3" max="3" width="6.8515625" style="0" customWidth="1"/>
    <col min="4" max="4" width="6.7109375" style="0" customWidth="1"/>
    <col min="5" max="5" width="34.421875" style="0" bestFit="1" customWidth="1"/>
    <col min="6" max="6" width="15.00390625" style="0" customWidth="1"/>
    <col min="7" max="7" width="13.7109375" style="0" customWidth="1"/>
    <col min="8" max="8" width="13.57421875" style="0" hidden="1" customWidth="1"/>
    <col min="9" max="9" width="12.57421875" style="0" hidden="1" customWidth="1"/>
    <col min="10" max="10" width="14.00390625" style="0" customWidth="1"/>
    <col min="11" max="11" width="14.140625" style="0" customWidth="1"/>
    <col min="12" max="12" width="13.57421875" style="0" customWidth="1"/>
  </cols>
  <sheetData>
    <row r="2" ht="15">
      <c r="L2" s="11" t="s">
        <v>77</v>
      </c>
    </row>
    <row r="3" ht="15">
      <c r="L3" s="20" t="s">
        <v>79</v>
      </c>
    </row>
    <row r="4" spans="4:12" ht="15.75">
      <c r="D4" s="19" t="s">
        <v>12</v>
      </c>
      <c r="E4" s="23" t="s">
        <v>66</v>
      </c>
      <c r="F4" s="24"/>
      <c r="L4" s="20" t="s">
        <v>78</v>
      </c>
    </row>
    <row r="5" spans="4:7" ht="15">
      <c r="D5" s="11"/>
      <c r="E5" s="18" t="s">
        <v>10</v>
      </c>
      <c r="F5" s="8">
        <f>F6+F7</f>
        <v>1372585.9700000002</v>
      </c>
      <c r="G5" s="57">
        <v>0.25</v>
      </c>
    </row>
    <row r="6" spans="4:7" ht="30">
      <c r="D6" s="58" t="s">
        <v>11</v>
      </c>
      <c r="E6" s="22" t="s">
        <v>16</v>
      </c>
      <c r="F6" s="40">
        <v>1161947.6</v>
      </c>
      <c r="G6" s="7">
        <f>F6*G5</f>
        <v>290486.9</v>
      </c>
    </row>
    <row r="7" spans="4:9" ht="30">
      <c r="D7" s="59"/>
      <c r="E7" s="22" t="s">
        <v>17</v>
      </c>
      <c r="F7" s="39">
        <v>210638.37</v>
      </c>
      <c r="G7" s="7">
        <f>F7*G5</f>
        <v>52659.5925</v>
      </c>
      <c r="I7" s="1"/>
    </row>
    <row r="8" spans="6:8" ht="15">
      <c r="F8" s="21" t="s">
        <v>15</v>
      </c>
      <c r="G8" s="8">
        <f>G6+G7</f>
        <v>343146.49250000005</v>
      </c>
      <c r="H8" t="s">
        <v>13</v>
      </c>
    </row>
    <row r="9" spans="2:7" ht="15.75">
      <c r="B9" s="1" t="s">
        <v>6</v>
      </c>
      <c r="E9" s="20" t="s">
        <v>14</v>
      </c>
      <c r="F9" s="9">
        <f>F6/F62</f>
        <v>305.84087660790857</v>
      </c>
      <c r="G9" s="9">
        <f>F7/G62</f>
        <v>487.6452598680401</v>
      </c>
    </row>
    <row r="10" spans="2:12" ht="30">
      <c r="B10" s="2" t="s">
        <v>0</v>
      </c>
      <c r="C10" s="2" t="s">
        <v>1</v>
      </c>
      <c r="D10" s="2" t="s">
        <v>2</v>
      </c>
      <c r="E10" s="2" t="s">
        <v>7</v>
      </c>
      <c r="F10" s="56" t="s">
        <v>76</v>
      </c>
      <c r="G10" s="55" t="s">
        <v>75</v>
      </c>
      <c r="H10" s="3" t="s">
        <v>8</v>
      </c>
      <c r="I10" s="3" t="s">
        <v>9</v>
      </c>
      <c r="J10" s="55" t="s">
        <v>72</v>
      </c>
      <c r="K10" s="55" t="s">
        <v>73</v>
      </c>
      <c r="L10" s="55" t="s">
        <v>74</v>
      </c>
    </row>
    <row r="11" spans="2:12" ht="15">
      <c r="B11" s="4">
        <v>1</v>
      </c>
      <c r="C11" s="25">
        <v>1</v>
      </c>
      <c r="D11" s="25" t="s">
        <v>3</v>
      </c>
      <c r="E11" s="28" t="s">
        <v>18</v>
      </c>
      <c r="F11" s="29">
        <v>75</v>
      </c>
      <c r="G11" s="7">
        <v>7.47</v>
      </c>
      <c r="H11" s="6">
        <f aca="true" t="shared" si="0" ref="H11:H38">F11*$F$9</f>
        <v>22938.065745593143</v>
      </c>
      <c r="I11" s="6">
        <f aca="true" t="shared" si="1" ref="I11:I38">G11*$G$9</f>
        <v>3642.7100912142596</v>
      </c>
      <c r="J11" s="6">
        <f>H11+I11</f>
        <v>26580.775836807403</v>
      </c>
      <c r="K11" s="5">
        <f>J11*25%</f>
        <v>6645.193959201851</v>
      </c>
      <c r="L11" s="5">
        <f>J11*3.5%</f>
        <v>930.3271542882592</v>
      </c>
    </row>
    <row r="12" spans="2:12" ht="15">
      <c r="B12" s="4">
        <v>2</v>
      </c>
      <c r="C12" s="25">
        <v>2</v>
      </c>
      <c r="D12" s="25" t="s">
        <v>3</v>
      </c>
      <c r="E12" s="4" t="s">
        <v>19</v>
      </c>
      <c r="F12" s="29">
        <v>42.9</v>
      </c>
      <c r="G12" s="7">
        <v>0</v>
      </c>
      <c r="H12" s="6">
        <f t="shared" si="0"/>
        <v>13120.573606479276</v>
      </c>
      <c r="I12" s="6">
        <f t="shared" si="1"/>
        <v>0</v>
      </c>
      <c r="J12" s="6">
        <f aca="true" t="shared" si="2" ref="J12:J61">H12+I12</f>
        <v>13120.573606479276</v>
      </c>
      <c r="K12" s="5">
        <f aca="true" t="shared" si="3" ref="K12:K61">J12*25%</f>
        <v>3280.143401619819</v>
      </c>
      <c r="L12" s="5">
        <f aca="true" t="shared" si="4" ref="L12:L61">J12*3.5%</f>
        <v>459.2200762267747</v>
      </c>
    </row>
    <row r="13" spans="2:12" ht="15">
      <c r="B13" s="4">
        <v>3</v>
      </c>
      <c r="C13" s="25">
        <v>3</v>
      </c>
      <c r="D13" s="25" t="s">
        <v>3</v>
      </c>
      <c r="E13" s="30" t="s">
        <v>20</v>
      </c>
      <c r="F13" s="29">
        <v>64.19</v>
      </c>
      <c r="G13" s="7">
        <v>0</v>
      </c>
      <c r="H13" s="6">
        <f t="shared" si="0"/>
        <v>19631.92586946165</v>
      </c>
      <c r="I13" s="6">
        <f t="shared" si="1"/>
        <v>0</v>
      </c>
      <c r="J13" s="6">
        <f t="shared" si="2"/>
        <v>19631.92586946165</v>
      </c>
      <c r="K13" s="5">
        <f t="shared" si="3"/>
        <v>4907.981467365413</v>
      </c>
      <c r="L13" s="5">
        <f t="shared" si="4"/>
        <v>687.1174054311579</v>
      </c>
    </row>
    <row r="14" spans="2:12" ht="15">
      <c r="B14" s="4">
        <v>4</v>
      </c>
      <c r="C14" s="25">
        <v>4</v>
      </c>
      <c r="D14" s="25" t="s">
        <v>3</v>
      </c>
      <c r="E14" s="4" t="s">
        <v>21</v>
      </c>
      <c r="F14" s="29">
        <v>56.2</v>
      </c>
      <c r="G14" s="7">
        <v>0</v>
      </c>
      <c r="H14" s="6">
        <f t="shared" si="0"/>
        <v>17188.257265364464</v>
      </c>
      <c r="I14" s="6">
        <f t="shared" si="1"/>
        <v>0</v>
      </c>
      <c r="J14" s="6">
        <f t="shared" si="2"/>
        <v>17188.257265364464</v>
      </c>
      <c r="K14" s="5">
        <f t="shared" si="3"/>
        <v>4297.064316341116</v>
      </c>
      <c r="L14" s="5">
        <f t="shared" si="4"/>
        <v>601.5890042877563</v>
      </c>
    </row>
    <row r="15" spans="2:12" ht="15">
      <c r="B15" s="4">
        <v>5</v>
      </c>
      <c r="C15" s="25">
        <v>5</v>
      </c>
      <c r="D15" s="25" t="s">
        <v>3</v>
      </c>
      <c r="E15" s="4" t="s">
        <v>22</v>
      </c>
      <c r="F15" s="29">
        <v>77.18</v>
      </c>
      <c r="G15" s="7">
        <v>9.28</v>
      </c>
      <c r="H15" s="6">
        <f t="shared" si="0"/>
        <v>23604.798856598387</v>
      </c>
      <c r="I15" s="6">
        <f t="shared" si="1"/>
        <v>4525.348011575412</v>
      </c>
      <c r="J15" s="6">
        <f t="shared" si="2"/>
        <v>28130.146868173797</v>
      </c>
      <c r="K15" s="5">
        <f t="shared" si="3"/>
        <v>7032.536717043449</v>
      </c>
      <c r="L15" s="5">
        <f t="shared" si="4"/>
        <v>984.5551403860829</v>
      </c>
    </row>
    <row r="16" spans="2:12" ht="15">
      <c r="B16" s="4">
        <v>6</v>
      </c>
      <c r="C16" s="25">
        <v>6</v>
      </c>
      <c r="D16" s="25" t="s">
        <v>3</v>
      </c>
      <c r="E16" s="30" t="s">
        <v>23</v>
      </c>
      <c r="F16" s="29">
        <v>74.18</v>
      </c>
      <c r="G16" s="7">
        <v>0</v>
      </c>
      <c r="H16" s="6">
        <f t="shared" si="0"/>
        <v>22687.27622677466</v>
      </c>
      <c r="I16" s="6">
        <f t="shared" si="1"/>
        <v>0</v>
      </c>
      <c r="J16" s="6">
        <f t="shared" si="2"/>
        <v>22687.27622677466</v>
      </c>
      <c r="K16" s="5">
        <f t="shared" si="3"/>
        <v>5671.819056693665</v>
      </c>
      <c r="L16" s="5">
        <f t="shared" si="4"/>
        <v>794.0546679371131</v>
      </c>
    </row>
    <row r="17" spans="2:12" ht="15">
      <c r="B17" s="4">
        <v>7</v>
      </c>
      <c r="C17" s="25">
        <v>7</v>
      </c>
      <c r="D17" s="25" t="s">
        <v>3</v>
      </c>
      <c r="E17" s="30" t="s">
        <v>24</v>
      </c>
      <c r="F17" s="29">
        <v>57.26</v>
      </c>
      <c r="G17" s="7">
        <v>0</v>
      </c>
      <c r="H17" s="6">
        <f t="shared" si="0"/>
        <v>17512.448594568843</v>
      </c>
      <c r="I17" s="6">
        <f t="shared" si="1"/>
        <v>0</v>
      </c>
      <c r="J17" s="6">
        <f t="shared" si="2"/>
        <v>17512.448594568843</v>
      </c>
      <c r="K17" s="5">
        <f t="shared" si="3"/>
        <v>4378.112148642211</v>
      </c>
      <c r="L17" s="5">
        <f t="shared" si="4"/>
        <v>612.9357008099096</v>
      </c>
    </row>
    <row r="18" spans="2:12" ht="15">
      <c r="B18" s="4">
        <v>8</v>
      </c>
      <c r="C18" s="25">
        <v>8</v>
      </c>
      <c r="D18" s="25" t="s">
        <v>3</v>
      </c>
      <c r="E18" s="30" t="s">
        <v>25</v>
      </c>
      <c r="F18" s="29">
        <v>76.34</v>
      </c>
      <c r="G18" s="7">
        <v>9.67</v>
      </c>
      <c r="H18" s="6">
        <f t="shared" si="0"/>
        <v>23347.89252024774</v>
      </c>
      <c r="I18" s="6">
        <f t="shared" si="1"/>
        <v>4715.529662923948</v>
      </c>
      <c r="J18" s="6">
        <f t="shared" si="2"/>
        <v>28063.42218317169</v>
      </c>
      <c r="K18" s="5">
        <f t="shared" si="3"/>
        <v>7015.855545792922</v>
      </c>
      <c r="L18" s="5">
        <f t="shared" si="4"/>
        <v>982.2197764110092</v>
      </c>
    </row>
    <row r="19" spans="2:12" ht="15">
      <c r="B19" s="4">
        <v>9</v>
      </c>
      <c r="C19" s="25">
        <v>9</v>
      </c>
      <c r="D19" s="25" t="s">
        <v>3</v>
      </c>
      <c r="E19" s="30" t="s">
        <v>26</v>
      </c>
      <c r="F19" s="29">
        <v>76.12</v>
      </c>
      <c r="G19" s="7">
        <v>9.51</v>
      </c>
      <c r="H19" s="6">
        <f t="shared" si="0"/>
        <v>23280.607527394</v>
      </c>
      <c r="I19" s="6">
        <f t="shared" si="1"/>
        <v>4637.506421345061</v>
      </c>
      <c r="J19" s="6">
        <f t="shared" si="2"/>
        <v>27918.11394873906</v>
      </c>
      <c r="K19" s="5">
        <f t="shared" si="3"/>
        <v>6979.528487184765</v>
      </c>
      <c r="L19" s="5">
        <f t="shared" si="4"/>
        <v>977.1339882058672</v>
      </c>
    </row>
    <row r="20" spans="2:12" ht="15">
      <c r="B20" s="4">
        <v>10</v>
      </c>
      <c r="C20" s="25">
        <v>10</v>
      </c>
      <c r="D20" s="25" t="s">
        <v>3</v>
      </c>
      <c r="E20" s="30" t="s">
        <v>27</v>
      </c>
      <c r="F20" s="29">
        <v>57.2</v>
      </c>
      <c r="G20" s="7">
        <v>8.09</v>
      </c>
      <c r="H20" s="6">
        <f t="shared" si="0"/>
        <v>17494.098141972372</v>
      </c>
      <c r="I20" s="6">
        <f t="shared" si="1"/>
        <v>3945.0501523324447</v>
      </c>
      <c r="J20" s="6">
        <f t="shared" si="2"/>
        <v>21439.148294304818</v>
      </c>
      <c r="K20" s="5">
        <f t="shared" si="3"/>
        <v>5359.787073576204</v>
      </c>
      <c r="L20" s="5">
        <f t="shared" si="4"/>
        <v>750.3701903006687</v>
      </c>
    </row>
    <row r="21" spans="2:12" ht="15">
      <c r="B21" s="4">
        <v>11</v>
      </c>
      <c r="C21" s="25">
        <v>11</v>
      </c>
      <c r="D21" s="25" t="s">
        <v>3</v>
      </c>
      <c r="E21" s="30" t="s">
        <v>28</v>
      </c>
      <c r="F21" s="29">
        <v>77.18</v>
      </c>
      <c r="G21" s="7">
        <v>0</v>
      </c>
      <c r="H21" s="6">
        <f t="shared" si="0"/>
        <v>23604.798856598387</v>
      </c>
      <c r="I21" s="6">
        <f t="shared" si="1"/>
        <v>0</v>
      </c>
      <c r="J21" s="6">
        <f t="shared" si="2"/>
        <v>23604.798856598387</v>
      </c>
      <c r="K21" s="5">
        <f t="shared" si="3"/>
        <v>5901.199714149597</v>
      </c>
      <c r="L21" s="5">
        <f t="shared" si="4"/>
        <v>826.1679599809436</v>
      </c>
    </row>
    <row r="22" spans="2:12" ht="15">
      <c r="B22" s="4">
        <v>12</v>
      </c>
      <c r="C22" s="25">
        <v>12</v>
      </c>
      <c r="D22" s="25" t="s">
        <v>3</v>
      </c>
      <c r="E22" s="30" t="s">
        <v>29</v>
      </c>
      <c r="F22" s="29">
        <v>74.92</v>
      </c>
      <c r="G22" s="7">
        <v>0</v>
      </c>
      <c r="H22" s="6">
        <f t="shared" si="0"/>
        <v>22913.59847546451</v>
      </c>
      <c r="I22" s="6">
        <f t="shared" si="1"/>
        <v>0</v>
      </c>
      <c r="J22" s="6">
        <f t="shared" si="2"/>
        <v>22913.59847546451</v>
      </c>
      <c r="K22" s="5">
        <f t="shared" si="3"/>
        <v>5728.399618866128</v>
      </c>
      <c r="L22" s="5">
        <f t="shared" si="4"/>
        <v>801.9759466412579</v>
      </c>
    </row>
    <row r="23" spans="2:12" ht="15">
      <c r="B23" s="4">
        <v>13</v>
      </c>
      <c r="C23" s="25">
        <v>13</v>
      </c>
      <c r="D23" s="25" t="s">
        <v>3</v>
      </c>
      <c r="E23" s="31" t="s">
        <v>70</v>
      </c>
      <c r="F23" s="32">
        <v>57.59</v>
      </c>
      <c r="G23" s="7">
        <v>8.18</v>
      </c>
      <c r="H23" s="6">
        <f t="shared" si="0"/>
        <v>17613.376083849456</v>
      </c>
      <c r="I23" s="6">
        <f t="shared" si="1"/>
        <v>3988.938225720568</v>
      </c>
      <c r="J23" s="6">
        <f t="shared" si="2"/>
        <v>21602.314309570025</v>
      </c>
      <c r="K23" s="5">
        <f t="shared" si="3"/>
        <v>5400.578577392506</v>
      </c>
      <c r="L23" s="5">
        <f t="shared" si="4"/>
        <v>756.0810008349509</v>
      </c>
    </row>
    <row r="24" spans="2:12" ht="15.75" thickBot="1">
      <c r="B24" s="44">
        <v>14</v>
      </c>
      <c r="C24" s="26">
        <v>14</v>
      </c>
      <c r="D24" s="26" t="s">
        <v>3</v>
      </c>
      <c r="E24" s="45" t="s">
        <v>30</v>
      </c>
      <c r="F24" s="51">
        <v>37.24</v>
      </c>
      <c r="G24" s="47">
        <v>5.63</v>
      </c>
      <c r="H24" s="14">
        <f t="shared" si="0"/>
        <v>11389.514244878515</v>
      </c>
      <c r="I24" s="14">
        <f t="shared" si="1"/>
        <v>2745.442813057066</v>
      </c>
      <c r="J24" s="14">
        <f t="shared" si="2"/>
        <v>14134.957057935582</v>
      </c>
      <c r="K24" s="15">
        <f t="shared" si="3"/>
        <v>3533.7392644838956</v>
      </c>
      <c r="L24" s="5">
        <f t="shared" si="4"/>
        <v>494.72349702774545</v>
      </c>
    </row>
    <row r="25" spans="2:12" ht="15">
      <c r="B25" s="42">
        <v>15</v>
      </c>
      <c r="C25" s="27">
        <v>15</v>
      </c>
      <c r="D25" s="27" t="s">
        <v>4</v>
      </c>
      <c r="E25" s="48" t="s">
        <v>31</v>
      </c>
      <c r="F25" s="49">
        <v>86.94</v>
      </c>
      <c r="G25" s="50">
        <v>0</v>
      </c>
      <c r="H25" s="12">
        <f t="shared" si="0"/>
        <v>26589.80581229157</v>
      </c>
      <c r="I25" s="12">
        <f t="shared" si="1"/>
        <v>0</v>
      </c>
      <c r="J25" s="13">
        <f t="shared" si="2"/>
        <v>26589.80581229157</v>
      </c>
      <c r="K25" s="13"/>
      <c r="L25" s="5"/>
    </row>
    <row r="26" spans="2:12" ht="15">
      <c r="B26" s="4">
        <v>16</v>
      </c>
      <c r="C26" s="25">
        <v>16</v>
      </c>
      <c r="D26" s="25" t="s">
        <v>4</v>
      </c>
      <c r="E26" s="30" t="s">
        <v>32</v>
      </c>
      <c r="F26" s="29">
        <v>72.29</v>
      </c>
      <c r="G26" s="7">
        <v>0</v>
      </c>
      <c r="H26" s="6">
        <f t="shared" si="0"/>
        <v>22109.23696998571</v>
      </c>
      <c r="I26" s="6">
        <f t="shared" si="1"/>
        <v>0</v>
      </c>
      <c r="J26" s="6">
        <f t="shared" si="2"/>
        <v>22109.23696998571</v>
      </c>
      <c r="K26" s="5">
        <f t="shared" si="3"/>
        <v>5527.309242496428</v>
      </c>
      <c r="L26" s="5">
        <f t="shared" si="4"/>
        <v>773.8232939495</v>
      </c>
    </row>
    <row r="27" spans="2:12" ht="15">
      <c r="B27" s="4">
        <v>17</v>
      </c>
      <c r="C27" s="25">
        <v>17</v>
      </c>
      <c r="D27" s="25" t="s">
        <v>4</v>
      </c>
      <c r="E27" s="30" t="s">
        <v>33</v>
      </c>
      <c r="F27" s="29">
        <v>86.63</v>
      </c>
      <c r="G27" s="7">
        <v>20.36</v>
      </c>
      <c r="H27" s="6">
        <f t="shared" si="0"/>
        <v>26494.995140543117</v>
      </c>
      <c r="I27" s="6">
        <f t="shared" si="1"/>
        <v>9928.457490913297</v>
      </c>
      <c r="J27" s="6">
        <f t="shared" si="2"/>
        <v>36423.452631456414</v>
      </c>
      <c r="K27" s="5">
        <f t="shared" si="3"/>
        <v>9105.863157864103</v>
      </c>
      <c r="L27" s="5">
        <f t="shared" si="4"/>
        <v>1274.8208421009747</v>
      </c>
    </row>
    <row r="28" spans="2:12" ht="15">
      <c r="B28" s="4">
        <v>18</v>
      </c>
      <c r="C28" s="25">
        <v>18</v>
      </c>
      <c r="D28" s="25" t="s">
        <v>4</v>
      </c>
      <c r="E28" s="34" t="s">
        <v>34</v>
      </c>
      <c r="F28" s="35">
        <v>72.29</v>
      </c>
      <c r="G28" s="36">
        <f>9.87</f>
        <v>9.87</v>
      </c>
      <c r="H28" s="6">
        <f t="shared" si="0"/>
        <v>22109.23696998571</v>
      </c>
      <c r="I28" s="6">
        <f t="shared" si="1"/>
        <v>4813.058714897556</v>
      </c>
      <c r="J28" s="6">
        <f t="shared" si="2"/>
        <v>26922.29568488327</v>
      </c>
      <c r="K28" s="5">
        <f t="shared" si="3"/>
        <v>6730.573921220817</v>
      </c>
      <c r="L28" s="5">
        <f t="shared" si="4"/>
        <v>942.2803489709145</v>
      </c>
    </row>
    <row r="29" spans="2:12" ht="15">
      <c r="B29" s="4">
        <v>19</v>
      </c>
      <c r="C29" s="25">
        <v>19</v>
      </c>
      <c r="D29" s="25" t="s">
        <v>4</v>
      </c>
      <c r="E29" s="34" t="s">
        <v>35</v>
      </c>
      <c r="F29" s="37">
        <v>72.35</v>
      </c>
      <c r="G29" s="38">
        <f>2.39+15.21</f>
        <v>17.6</v>
      </c>
      <c r="H29" s="6">
        <f t="shared" si="0"/>
        <v>22127.587422582183</v>
      </c>
      <c r="I29" s="6">
        <f t="shared" si="1"/>
        <v>8582.556573677506</v>
      </c>
      <c r="J29" s="6">
        <f t="shared" si="2"/>
        <v>30710.14399625969</v>
      </c>
      <c r="K29" s="5">
        <f t="shared" si="3"/>
        <v>7677.535999064922</v>
      </c>
      <c r="L29" s="5">
        <f t="shared" si="4"/>
        <v>1074.8550398690893</v>
      </c>
    </row>
    <row r="30" spans="2:12" ht="15">
      <c r="B30" s="4">
        <v>20</v>
      </c>
      <c r="C30" s="25">
        <v>20</v>
      </c>
      <c r="D30" s="25" t="s">
        <v>4</v>
      </c>
      <c r="E30" s="30" t="s">
        <v>36</v>
      </c>
      <c r="F30" s="29">
        <v>87.72</v>
      </c>
      <c r="G30" s="7">
        <v>3.76</v>
      </c>
      <c r="H30" s="6">
        <f t="shared" si="0"/>
        <v>26828.36169604574</v>
      </c>
      <c r="I30" s="6">
        <f t="shared" si="1"/>
        <v>1833.5461771038308</v>
      </c>
      <c r="J30" s="6">
        <f t="shared" si="2"/>
        <v>28661.907873149572</v>
      </c>
      <c r="K30" s="5">
        <f t="shared" si="3"/>
        <v>7165.476968287393</v>
      </c>
      <c r="L30" s="5">
        <f t="shared" si="4"/>
        <v>1003.1667755602351</v>
      </c>
    </row>
    <row r="31" spans="2:12" ht="15">
      <c r="B31" s="4">
        <v>21</v>
      </c>
      <c r="C31" s="25">
        <v>21</v>
      </c>
      <c r="D31" s="25" t="s">
        <v>4</v>
      </c>
      <c r="E31" s="30" t="s">
        <v>37</v>
      </c>
      <c r="F31" s="29">
        <v>72.4</v>
      </c>
      <c r="G31" s="7">
        <v>0</v>
      </c>
      <c r="H31" s="6">
        <f t="shared" si="0"/>
        <v>22142.87946641258</v>
      </c>
      <c r="I31" s="6">
        <f t="shared" si="1"/>
        <v>0</v>
      </c>
      <c r="J31" s="6">
        <f t="shared" si="2"/>
        <v>22142.87946641258</v>
      </c>
      <c r="K31" s="5">
        <f t="shared" si="3"/>
        <v>5535.719866603145</v>
      </c>
      <c r="L31" s="5">
        <f t="shared" si="4"/>
        <v>775.0007813244405</v>
      </c>
    </row>
    <row r="32" spans="2:12" ht="15">
      <c r="B32" s="4">
        <v>22</v>
      </c>
      <c r="C32" s="25">
        <v>22</v>
      </c>
      <c r="D32" s="25" t="s">
        <v>4</v>
      </c>
      <c r="E32" s="30" t="s">
        <v>38</v>
      </c>
      <c r="F32" s="29">
        <v>87.06</v>
      </c>
      <c r="G32" s="7">
        <v>0</v>
      </c>
      <c r="H32" s="6">
        <f t="shared" si="0"/>
        <v>26626.50671748452</v>
      </c>
      <c r="I32" s="6">
        <f t="shared" si="1"/>
        <v>0</v>
      </c>
      <c r="J32" s="6">
        <f t="shared" si="2"/>
        <v>26626.50671748452</v>
      </c>
      <c r="K32" s="5">
        <f t="shared" si="3"/>
        <v>6656.62667937113</v>
      </c>
      <c r="L32" s="5">
        <f t="shared" si="4"/>
        <v>931.9277351119583</v>
      </c>
    </row>
    <row r="33" spans="2:12" ht="15">
      <c r="B33" s="4">
        <v>23</v>
      </c>
      <c r="C33" s="25">
        <v>23</v>
      </c>
      <c r="D33" s="25" t="s">
        <v>4</v>
      </c>
      <c r="E33" s="30" t="s">
        <v>39</v>
      </c>
      <c r="F33" s="29">
        <v>71.66</v>
      </c>
      <c r="G33" s="7">
        <v>17.47</v>
      </c>
      <c r="H33" s="6">
        <f t="shared" si="0"/>
        <v>21916.557217722726</v>
      </c>
      <c r="I33" s="6">
        <f t="shared" si="1"/>
        <v>8519.16268989466</v>
      </c>
      <c r="J33" s="6">
        <f t="shared" si="2"/>
        <v>30435.719907617386</v>
      </c>
      <c r="K33" s="5">
        <f t="shared" si="3"/>
        <v>7608.929976904346</v>
      </c>
      <c r="L33" s="5">
        <f t="shared" si="4"/>
        <v>1065.2501967666085</v>
      </c>
    </row>
    <row r="34" spans="2:12" ht="15">
      <c r="B34" s="4">
        <v>24</v>
      </c>
      <c r="C34" s="25">
        <v>24</v>
      </c>
      <c r="D34" s="25" t="s">
        <v>4</v>
      </c>
      <c r="E34" s="30" t="s">
        <v>40</v>
      </c>
      <c r="F34" s="29">
        <v>86.55</v>
      </c>
      <c r="G34" s="7">
        <v>15.13</v>
      </c>
      <c r="H34" s="6">
        <f t="shared" si="0"/>
        <v>26470.527870414488</v>
      </c>
      <c r="I34" s="6">
        <f t="shared" si="1"/>
        <v>7378.0727818034475</v>
      </c>
      <c r="J34" s="6">
        <f t="shared" si="2"/>
        <v>33848.60065221794</v>
      </c>
      <c r="K34" s="5">
        <f t="shared" si="3"/>
        <v>8462.150163054484</v>
      </c>
      <c r="L34" s="5">
        <f t="shared" si="4"/>
        <v>1184.7010228276279</v>
      </c>
    </row>
    <row r="35" spans="2:12" ht="15">
      <c r="B35" s="4">
        <v>25</v>
      </c>
      <c r="C35" s="25">
        <v>25</v>
      </c>
      <c r="D35" s="25" t="s">
        <v>4</v>
      </c>
      <c r="E35" s="30" t="s">
        <v>41</v>
      </c>
      <c r="F35" s="33">
        <v>72.41</v>
      </c>
      <c r="G35" s="7">
        <v>3.68</v>
      </c>
      <c r="H35" s="6">
        <f t="shared" si="0"/>
        <v>22145.937875178657</v>
      </c>
      <c r="I35" s="6">
        <f t="shared" si="1"/>
        <v>1794.5345563143876</v>
      </c>
      <c r="J35" s="6">
        <f t="shared" si="2"/>
        <v>23940.472431493046</v>
      </c>
      <c r="K35" s="5">
        <f t="shared" si="3"/>
        <v>5985.118107873262</v>
      </c>
      <c r="L35" s="5">
        <f t="shared" si="4"/>
        <v>837.9165351022567</v>
      </c>
    </row>
    <row r="36" spans="2:12" ht="15">
      <c r="B36" s="4">
        <v>26</v>
      </c>
      <c r="C36" s="25">
        <v>26</v>
      </c>
      <c r="D36" s="25" t="s">
        <v>4</v>
      </c>
      <c r="E36" s="30" t="s">
        <v>42</v>
      </c>
      <c r="F36" s="29">
        <v>86.55</v>
      </c>
      <c r="G36" s="7">
        <v>19.42</v>
      </c>
      <c r="H36" s="6">
        <f t="shared" si="0"/>
        <v>26470.527870414488</v>
      </c>
      <c r="I36" s="6">
        <f t="shared" si="1"/>
        <v>9470.07094663734</v>
      </c>
      <c r="J36" s="6">
        <f t="shared" si="2"/>
        <v>35940.598817051825</v>
      </c>
      <c r="K36" s="5">
        <f t="shared" si="3"/>
        <v>8985.149704262956</v>
      </c>
      <c r="L36" s="5">
        <f t="shared" si="4"/>
        <v>1257.920958596814</v>
      </c>
    </row>
    <row r="37" spans="2:12" ht="15">
      <c r="B37" s="4">
        <v>27</v>
      </c>
      <c r="C37" s="25">
        <v>27</v>
      </c>
      <c r="D37" s="25" t="s">
        <v>4</v>
      </c>
      <c r="E37" s="30" t="s">
        <v>43</v>
      </c>
      <c r="F37" s="29">
        <v>72.44</v>
      </c>
      <c r="G37" s="7">
        <v>16.32</v>
      </c>
      <c r="H37" s="6">
        <f t="shared" si="0"/>
        <v>22155.113101476894</v>
      </c>
      <c r="I37" s="6">
        <f t="shared" si="1"/>
        <v>7958.370641046415</v>
      </c>
      <c r="J37" s="6">
        <f t="shared" si="2"/>
        <v>30113.48374252331</v>
      </c>
      <c r="K37" s="5">
        <f t="shared" si="3"/>
        <v>7528.370935630827</v>
      </c>
      <c r="L37" s="5">
        <f t="shared" si="4"/>
        <v>1053.971930988316</v>
      </c>
    </row>
    <row r="38" spans="2:12" ht="15">
      <c r="B38" s="4">
        <v>28</v>
      </c>
      <c r="C38" s="25">
        <v>28</v>
      </c>
      <c r="D38" s="25" t="s">
        <v>4</v>
      </c>
      <c r="E38" s="30" t="s">
        <v>44</v>
      </c>
      <c r="F38" s="29">
        <v>86.39</v>
      </c>
      <c r="G38" s="7">
        <v>11.21</v>
      </c>
      <c r="H38" s="6">
        <f t="shared" si="0"/>
        <v>26421.593330157222</v>
      </c>
      <c r="I38" s="6">
        <f t="shared" si="1"/>
        <v>5466.50336312073</v>
      </c>
      <c r="J38" s="6">
        <f t="shared" si="2"/>
        <v>31888.096693277952</v>
      </c>
      <c r="K38" s="5">
        <f t="shared" si="3"/>
        <v>7972.024173319488</v>
      </c>
      <c r="L38" s="5">
        <f t="shared" si="4"/>
        <v>1116.0833842647285</v>
      </c>
    </row>
    <row r="39" spans="2:12" ht="15">
      <c r="B39" s="4">
        <v>29</v>
      </c>
      <c r="C39" s="25">
        <v>29</v>
      </c>
      <c r="D39" s="25" t="s">
        <v>4</v>
      </c>
      <c r="E39" s="30" t="s">
        <v>45</v>
      </c>
      <c r="F39" s="29">
        <v>72.6</v>
      </c>
      <c r="G39" s="7">
        <v>12.06</v>
      </c>
      <c r="H39" s="6">
        <f aca="true" t="shared" si="5" ref="H39:H61">F39*$F$9</f>
        <v>22204.04764173416</v>
      </c>
      <c r="I39" s="6">
        <f aca="true" t="shared" si="6" ref="I39:I61">G39*$G$9</f>
        <v>5881.001834008564</v>
      </c>
      <c r="J39" s="6">
        <f t="shared" si="2"/>
        <v>28085.049475742722</v>
      </c>
      <c r="K39" s="5">
        <f t="shared" si="3"/>
        <v>7021.262368935681</v>
      </c>
      <c r="L39" s="5">
        <f t="shared" si="4"/>
        <v>982.9767316509954</v>
      </c>
    </row>
    <row r="40" spans="2:12" ht="12" customHeight="1">
      <c r="B40" s="4">
        <v>30</v>
      </c>
      <c r="C40" s="25">
        <v>30</v>
      </c>
      <c r="D40" s="25" t="s">
        <v>4</v>
      </c>
      <c r="E40" s="34" t="s">
        <v>46</v>
      </c>
      <c r="F40" s="35">
        <v>85.53</v>
      </c>
      <c r="G40" s="36">
        <f>12.32+2.02</f>
        <v>14.34</v>
      </c>
      <c r="H40" s="6">
        <f t="shared" si="5"/>
        <v>26158.57017627442</v>
      </c>
      <c r="I40" s="6">
        <f t="shared" si="6"/>
        <v>6992.833026507695</v>
      </c>
      <c r="J40" s="6">
        <f t="shared" si="2"/>
        <v>33151.403202782116</v>
      </c>
      <c r="K40" s="5">
        <f t="shared" si="3"/>
        <v>8287.850800695529</v>
      </c>
      <c r="L40" s="5">
        <f t="shared" si="4"/>
        <v>1160.299112097374</v>
      </c>
    </row>
    <row r="41" spans="2:12" ht="17.25" customHeight="1">
      <c r="B41" s="4">
        <v>31</v>
      </c>
      <c r="C41" s="25">
        <v>31</v>
      </c>
      <c r="D41" s="25" t="s">
        <v>4</v>
      </c>
      <c r="E41" s="30" t="s">
        <v>47</v>
      </c>
      <c r="F41" s="29">
        <v>74.12</v>
      </c>
      <c r="G41" s="7">
        <v>17.18</v>
      </c>
      <c r="H41" s="6">
        <f t="shared" si="5"/>
        <v>22668.925774178184</v>
      </c>
      <c r="I41" s="6">
        <f t="shared" si="6"/>
        <v>8377.745564532928</v>
      </c>
      <c r="J41" s="6">
        <f t="shared" si="2"/>
        <v>31046.671338711112</v>
      </c>
      <c r="K41" s="5">
        <f t="shared" si="3"/>
        <v>7761.667834677778</v>
      </c>
      <c r="L41" s="5">
        <f t="shared" si="4"/>
        <v>1086.633496854889</v>
      </c>
    </row>
    <row r="42" spans="2:12" ht="15.75" thickBot="1">
      <c r="B42" s="44">
        <v>32</v>
      </c>
      <c r="C42" s="26">
        <v>32</v>
      </c>
      <c r="D42" s="26" t="s">
        <v>4</v>
      </c>
      <c r="E42" s="45" t="s">
        <v>48</v>
      </c>
      <c r="F42" s="46">
        <v>86.77</v>
      </c>
      <c r="G42" s="47">
        <v>5.64</v>
      </c>
      <c r="H42" s="14">
        <f t="shared" si="5"/>
        <v>26537.812863268224</v>
      </c>
      <c r="I42" s="14">
        <f t="shared" si="6"/>
        <v>2750.319265655746</v>
      </c>
      <c r="J42" s="14">
        <f t="shared" si="2"/>
        <v>29288.13212892397</v>
      </c>
      <c r="K42" s="15">
        <f t="shared" si="3"/>
        <v>7322.033032230993</v>
      </c>
      <c r="L42" s="5">
        <f t="shared" si="4"/>
        <v>1025.0846245123391</v>
      </c>
    </row>
    <row r="43" spans="2:12" ht="15">
      <c r="B43" s="42">
        <v>33</v>
      </c>
      <c r="C43" s="27">
        <v>33</v>
      </c>
      <c r="D43" s="27" t="s">
        <v>5</v>
      </c>
      <c r="E43" s="42" t="s">
        <v>49</v>
      </c>
      <c r="F43" s="41">
        <v>89.17</v>
      </c>
      <c r="G43" s="43">
        <f>2.35+16.25</f>
        <v>18.6</v>
      </c>
      <c r="H43" s="12">
        <f t="shared" si="5"/>
        <v>27271.830967127207</v>
      </c>
      <c r="I43" s="12">
        <f t="shared" si="6"/>
        <v>9070.201833545547</v>
      </c>
      <c r="J43" s="12">
        <f t="shared" si="2"/>
        <v>36342.03280067275</v>
      </c>
      <c r="K43" s="13">
        <f t="shared" si="3"/>
        <v>9085.508200168188</v>
      </c>
      <c r="L43" s="5">
        <f t="shared" si="4"/>
        <v>1271.9711480235464</v>
      </c>
    </row>
    <row r="44" spans="2:12" ht="15">
      <c r="B44" s="4">
        <v>34</v>
      </c>
      <c r="C44" s="25">
        <v>34</v>
      </c>
      <c r="D44" s="25" t="s">
        <v>5</v>
      </c>
      <c r="E44" s="4" t="s">
        <v>50</v>
      </c>
      <c r="F44" s="29">
        <v>72.27</v>
      </c>
      <c r="G44" s="7">
        <v>14.04</v>
      </c>
      <c r="H44" s="6">
        <f t="shared" si="5"/>
        <v>22103.12015245355</v>
      </c>
      <c r="I44" s="6">
        <f t="shared" si="6"/>
        <v>6846.5394485472825</v>
      </c>
      <c r="J44" s="6">
        <f t="shared" si="2"/>
        <v>28949.659601000832</v>
      </c>
      <c r="K44" s="5">
        <f t="shared" si="3"/>
        <v>7237.414900250208</v>
      </c>
      <c r="L44" s="5">
        <f t="shared" si="4"/>
        <v>1013.2380860350293</v>
      </c>
    </row>
    <row r="45" spans="2:12" ht="15">
      <c r="B45" s="4">
        <v>35</v>
      </c>
      <c r="C45" s="25" t="s">
        <v>69</v>
      </c>
      <c r="D45" s="25" t="s">
        <v>5</v>
      </c>
      <c r="E45" s="52" t="s">
        <v>67</v>
      </c>
      <c r="F45" s="35">
        <v>28.19</v>
      </c>
      <c r="G45" s="7">
        <v>0</v>
      </c>
      <c r="H45" s="6">
        <f t="shared" si="5"/>
        <v>8621.654311576944</v>
      </c>
      <c r="I45" s="6">
        <f t="shared" si="6"/>
        <v>0</v>
      </c>
      <c r="J45" s="5">
        <f t="shared" si="2"/>
        <v>8621.654311576944</v>
      </c>
      <c r="K45" s="5"/>
      <c r="L45" s="5"/>
    </row>
    <row r="46" spans="2:15" ht="15">
      <c r="B46" s="4">
        <v>36</v>
      </c>
      <c r="C46" s="25" t="s">
        <v>68</v>
      </c>
      <c r="D46" s="25" t="s">
        <v>5</v>
      </c>
      <c r="E46" s="53" t="s">
        <v>71</v>
      </c>
      <c r="F46" s="35">
        <v>60.37</v>
      </c>
      <c r="G46" s="54">
        <v>12.93</v>
      </c>
      <c r="H46" s="6">
        <f t="shared" si="5"/>
        <v>18463.61372081944</v>
      </c>
      <c r="I46" s="6">
        <f t="shared" si="6"/>
        <v>6305.253210093759</v>
      </c>
      <c r="J46" s="6">
        <f t="shared" si="2"/>
        <v>24768.866930913202</v>
      </c>
      <c r="K46" s="5">
        <f t="shared" si="3"/>
        <v>6192.2167327283005</v>
      </c>
      <c r="L46" s="5">
        <f t="shared" si="4"/>
        <v>866.9103425819621</v>
      </c>
      <c r="N46" s="9">
        <f>J45-K45</f>
        <v>8621.654311576944</v>
      </c>
      <c r="O46">
        <f>N46/50</f>
        <v>172.43308623153888</v>
      </c>
    </row>
    <row r="47" spans="2:12" ht="15">
      <c r="B47" s="4">
        <v>37</v>
      </c>
      <c r="C47" s="25">
        <v>36</v>
      </c>
      <c r="D47" s="25" t="s">
        <v>5</v>
      </c>
      <c r="E47" s="4" t="s">
        <v>51</v>
      </c>
      <c r="F47" s="29">
        <v>73.42</v>
      </c>
      <c r="G47" s="7">
        <v>3.78</v>
      </c>
      <c r="H47" s="6">
        <f t="shared" si="5"/>
        <v>22454.837160552648</v>
      </c>
      <c r="I47" s="6">
        <f t="shared" si="6"/>
        <v>1843.2990823011914</v>
      </c>
      <c r="J47" s="6">
        <f t="shared" si="2"/>
        <v>24298.13624285384</v>
      </c>
      <c r="K47" s="5">
        <f t="shared" si="3"/>
        <v>6074.53406071346</v>
      </c>
      <c r="L47" s="5">
        <f t="shared" si="4"/>
        <v>850.4347684998845</v>
      </c>
    </row>
    <row r="48" spans="2:12" ht="15">
      <c r="B48" s="4">
        <v>38</v>
      </c>
      <c r="C48" s="25">
        <v>37</v>
      </c>
      <c r="D48" s="25" t="s">
        <v>5</v>
      </c>
      <c r="E48" s="4" t="s">
        <v>52</v>
      </c>
      <c r="F48" s="29">
        <v>73.44</v>
      </c>
      <c r="G48" s="7">
        <v>0</v>
      </c>
      <c r="H48" s="6">
        <f t="shared" si="5"/>
        <v>22460.953978084806</v>
      </c>
      <c r="I48" s="6">
        <f t="shared" si="6"/>
        <v>0</v>
      </c>
      <c r="J48" s="6">
        <f t="shared" si="2"/>
        <v>22460.953978084806</v>
      </c>
      <c r="K48" s="5">
        <f t="shared" si="3"/>
        <v>5615.238494521202</v>
      </c>
      <c r="L48" s="5">
        <f t="shared" si="4"/>
        <v>786.1333892329683</v>
      </c>
    </row>
    <row r="49" spans="2:12" ht="15">
      <c r="B49" s="4">
        <v>39</v>
      </c>
      <c r="C49" s="25">
        <v>38</v>
      </c>
      <c r="D49" s="25" t="s">
        <v>5</v>
      </c>
      <c r="E49" s="4" t="s">
        <v>53</v>
      </c>
      <c r="F49" s="29">
        <v>88.6</v>
      </c>
      <c r="G49" s="7">
        <v>12.05</v>
      </c>
      <c r="H49" s="6">
        <f t="shared" si="5"/>
        <v>27097.501667460696</v>
      </c>
      <c r="I49" s="6">
        <f t="shared" si="6"/>
        <v>5876.125381409884</v>
      </c>
      <c r="J49" s="6">
        <f t="shared" si="2"/>
        <v>32973.62704887058</v>
      </c>
      <c r="K49" s="5">
        <f t="shared" si="3"/>
        <v>8243.406762217644</v>
      </c>
      <c r="L49" s="5">
        <f t="shared" si="4"/>
        <v>1154.0769467104703</v>
      </c>
    </row>
    <row r="50" spans="2:12" ht="15">
      <c r="B50" s="4">
        <v>40</v>
      </c>
      <c r="C50" s="25">
        <v>39</v>
      </c>
      <c r="D50" s="25" t="s">
        <v>5</v>
      </c>
      <c r="E50" s="4" t="s">
        <v>54</v>
      </c>
      <c r="F50" s="29">
        <v>72.56</v>
      </c>
      <c r="G50" s="7">
        <v>18.06</v>
      </c>
      <c r="H50" s="6">
        <f t="shared" si="5"/>
        <v>22191.814006669847</v>
      </c>
      <c r="I50" s="6">
        <f t="shared" si="6"/>
        <v>8806.873393216803</v>
      </c>
      <c r="J50" s="6">
        <f t="shared" si="2"/>
        <v>30998.68739988665</v>
      </c>
      <c r="K50" s="5">
        <f t="shared" si="3"/>
        <v>7749.671849971663</v>
      </c>
      <c r="L50" s="5">
        <f t="shared" si="4"/>
        <v>1084.954058996033</v>
      </c>
    </row>
    <row r="51" spans="2:12" ht="15">
      <c r="B51" s="4">
        <v>41</v>
      </c>
      <c r="C51" s="25">
        <v>40</v>
      </c>
      <c r="D51" s="25" t="s">
        <v>5</v>
      </c>
      <c r="E51" s="4" t="s">
        <v>55</v>
      </c>
      <c r="F51" s="29">
        <v>89.65</v>
      </c>
      <c r="G51" s="7">
        <v>1.02</v>
      </c>
      <c r="H51" s="6">
        <f t="shared" si="5"/>
        <v>27418.634587899003</v>
      </c>
      <c r="I51" s="6">
        <f t="shared" si="6"/>
        <v>497.3981650654009</v>
      </c>
      <c r="J51" s="6">
        <f t="shared" si="2"/>
        <v>27916.032752964406</v>
      </c>
      <c r="K51" s="5">
        <f t="shared" si="3"/>
        <v>6979.008188241101</v>
      </c>
      <c r="L51" s="5">
        <f t="shared" si="4"/>
        <v>977.0611463537543</v>
      </c>
    </row>
    <row r="52" spans="2:12" ht="15">
      <c r="B52" s="4">
        <v>42</v>
      </c>
      <c r="C52" s="25">
        <v>41</v>
      </c>
      <c r="D52" s="25" t="s">
        <v>5</v>
      </c>
      <c r="E52" s="28" t="s">
        <v>56</v>
      </c>
      <c r="F52" s="35">
        <v>73.68</v>
      </c>
      <c r="G52" s="36">
        <v>12.75</v>
      </c>
      <c r="H52" s="6">
        <f t="shared" si="5"/>
        <v>22534.355788470704</v>
      </c>
      <c r="I52" s="6">
        <f t="shared" si="6"/>
        <v>6217.477063317511</v>
      </c>
      <c r="J52" s="6">
        <f t="shared" si="2"/>
        <v>28751.832851788215</v>
      </c>
      <c r="K52" s="5">
        <f t="shared" si="3"/>
        <v>7187.958212947054</v>
      </c>
      <c r="L52" s="5">
        <f t="shared" si="4"/>
        <v>1006.3141498125876</v>
      </c>
    </row>
    <row r="53" spans="2:12" ht="15">
      <c r="B53" s="4">
        <v>43</v>
      </c>
      <c r="C53" s="25">
        <v>42</v>
      </c>
      <c r="D53" s="25" t="s">
        <v>5</v>
      </c>
      <c r="E53" s="4" t="s">
        <v>57</v>
      </c>
      <c r="F53" s="29">
        <v>86.84</v>
      </c>
      <c r="G53" s="7">
        <v>14.16</v>
      </c>
      <c r="H53" s="6">
        <f t="shared" si="5"/>
        <v>26559.22172463078</v>
      </c>
      <c r="I53" s="6">
        <f t="shared" si="6"/>
        <v>6905.056879731448</v>
      </c>
      <c r="J53" s="6">
        <f t="shared" si="2"/>
        <v>33464.27860436223</v>
      </c>
      <c r="K53" s="5">
        <f t="shared" si="3"/>
        <v>8366.069651090558</v>
      </c>
      <c r="L53" s="5">
        <f t="shared" si="4"/>
        <v>1171.2497511526783</v>
      </c>
    </row>
    <row r="54" spans="2:12" ht="15">
      <c r="B54" s="4">
        <v>44</v>
      </c>
      <c r="C54" s="25">
        <v>43</v>
      </c>
      <c r="D54" s="25" t="s">
        <v>5</v>
      </c>
      <c r="E54" s="4" t="s">
        <v>58</v>
      </c>
      <c r="F54" s="29">
        <v>73.71</v>
      </c>
      <c r="G54" s="7">
        <v>0.86</v>
      </c>
      <c r="H54" s="6">
        <f t="shared" si="5"/>
        <v>22543.531014768938</v>
      </c>
      <c r="I54" s="6">
        <f t="shared" si="6"/>
        <v>419.3749234865145</v>
      </c>
      <c r="J54" s="6">
        <f t="shared" si="2"/>
        <v>22962.90593825545</v>
      </c>
      <c r="K54" s="5">
        <f t="shared" si="3"/>
        <v>5740.726484563863</v>
      </c>
      <c r="L54" s="5">
        <f t="shared" si="4"/>
        <v>803.7017078389409</v>
      </c>
    </row>
    <row r="55" spans="2:12" ht="15">
      <c r="B55" s="4">
        <v>45</v>
      </c>
      <c r="C55" s="25">
        <v>44</v>
      </c>
      <c r="D55" s="25" t="s">
        <v>5</v>
      </c>
      <c r="E55" s="4" t="s">
        <v>59</v>
      </c>
      <c r="F55" s="29">
        <v>93.97</v>
      </c>
      <c r="G55" s="7">
        <v>20.11</v>
      </c>
      <c r="H55" s="6">
        <f t="shared" si="5"/>
        <v>28739.867174845167</v>
      </c>
      <c r="I55" s="6">
        <f t="shared" si="6"/>
        <v>9806.546175946287</v>
      </c>
      <c r="J55" s="6">
        <f t="shared" si="2"/>
        <v>38546.41335079145</v>
      </c>
      <c r="K55" s="5">
        <f t="shared" si="3"/>
        <v>9636.603337697863</v>
      </c>
      <c r="L55" s="5">
        <f t="shared" si="4"/>
        <v>1349.124467277701</v>
      </c>
    </row>
    <row r="56" spans="2:12" ht="15">
      <c r="B56" s="4">
        <v>46</v>
      </c>
      <c r="C56" s="25">
        <v>45</v>
      </c>
      <c r="D56" s="25" t="s">
        <v>5</v>
      </c>
      <c r="E56" s="4" t="s">
        <v>60</v>
      </c>
      <c r="F56" s="29">
        <v>75.43</v>
      </c>
      <c r="G56" s="7">
        <v>13.41</v>
      </c>
      <c r="H56" s="6">
        <f t="shared" si="5"/>
        <v>23069.577322534544</v>
      </c>
      <c r="I56" s="6">
        <f t="shared" si="6"/>
        <v>6539.322934830418</v>
      </c>
      <c r="J56" s="6">
        <f t="shared" si="2"/>
        <v>29608.900257364963</v>
      </c>
      <c r="K56" s="5">
        <f t="shared" si="3"/>
        <v>7402.225064341241</v>
      </c>
      <c r="L56" s="5">
        <f t="shared" si="4"/>
        <v>1036.3115090077738</v>
      </c>
    </row>
    <row r="57" spans="2:12" ht="15">
      <c r="B57" s="4">
        <v>47</v>
      </c>
      <c r="C57" s="25">
        <v>46</v>
      </c>
      <c r="D57" s="25" t="s">
        <v>5</v>
      </c>
      <c r="E57" s="4" t="s">
        <v>61</v>
      </c>
      <c r="F57" s="29">
        <v>86.99</v>
      </c>
      <c r="G57" s="7">
        <v>12.29</v>
      </c>
      <c r="H57" s="6">
        <f t="shared" si="5"/>
        <v>26605.097856121964</v>
      </c>
      <c r="I57" s="6">
        <f t="shared" si="6"/>
        <v>5993.160243778212</v>
      </c>
      <c r="J57" s="6">
        <f t="shared" si="2"/>
        <v>32598.258099900177</v>
      </c>
      <c r="K57" s="5">
        <f t="shared" si="3"/>
        <v>8149.564524975044</v>
      </c>
      <c r="L57" s="5">
        <f t="shared" si="4"/>
        <v>1140.9390334965062</v>
      </c>
    </row>
    <row r="58" spans="2:12" ht="15">
      <c r="B58" s="4">
        <v>48</v>
      </c>
      <c r="C58" s="25">
        <v>47</v>
      </c>
      <c r="D58" s="25" t="s">
        <v>5</v>
      </c>
      <c r="E58" s="4" t="s">
        <v>62</v>
      </c>
      <c r="F58" s="29">
        <v>73.28</v>
      </c>
      <c r="G58" s="7">
        <v>4.76</v>
      </c>
      <c r="H58" s="6">
        <f t="shared" si="5"/>
        <v>22412.01943782754</v>
      </c>
      <c r="I58" s="6">
        <f t="shared" si="6"/>
        <v>2321.1914369718706</v>
      </c>
      <c r="J58" s="6">
        <f t="shared" si="2"/>
        <v>24733.210874799413</v>
      </c>
      <c r="K58" s="5">
        <f t="shared" si="3"/>
        <v>6183.302718699853</v>
      </c>
      <c r="L58" s="5">
        <f t="shared" si="4"/>
        <v>865.6623806179796</v>
      </c>
    </row>
    <row r="59" spans="2:12" ht="15">
      <c r="B59" s="4">
        <v>49</v>
      </c>
      <c r="C59" s="25">
        <v>48</v>
      </c>
      <c r="D59" s="25" t="s">
        <v>5</v>
      </c>
      <c r="E59" s="4" t="s">
        <v>63</v>
      </c>
      <c r="F59" s="29">
        <v>89.62</v>
      </c>
      <c r="G59" s="7">
        <v>12.29</v>
      </c>
      <c r="H59" s="6">
        <f t="shared" si="5"/>
        <v>27409.459361600766</v>
      </c>
      <c r="I59" s="6">
        <f t="shared" si="6"/>
        <v>5993.160243778212</v>
      </c>
      <c r="J59" s="6">
        <f t="shared" si="2"/>
        <v>33402.619605378975</v>
      </c>
      <c r="K59" s="5">
        <f t="shared" si="3"/>
        <v>8350.654901344744</v>
      </c>
      <c r="L59" s="5">
        <f t="shared" si="4"/>
        <v>1169.0916861882642</v>
      </c>
    </row>
    <row r="60" spans="2:12" ht="15">
      <c r="B60" s="4">
        <v>50</v>
      </c>
      <c r="C60" s="25">
        <v>49</v>
      </c>
      <c r="D60" s="25" t="s">
        <v>5</v>
      </c>
      <c r="E60" s="4" t="s">
        <v>64</v>
      </c>
      <c r="F60" s="29">
        <v>75.46</v>
      </c>
      <c r="G60" s="7">
        <v>13.16</v>
      </c>
      <c r="H60" s="6">
        <f t="shared" si="5"/>
        <v>23078.752548832777</v>
      </c>
      <c r="I60" s="6">
        <f t="shared" si="6"/>
        <v>6417.411619863408</v>
      </c>
      <c r="J60" s="6">
        <f t="shared" si="2"/>
        <v>29496.164168696185</v>
      </c>
      <c r="K60" s="5">
        <f t="shared" si="3"/>
        <v>7374.041042174046</v>
      </c>
      <c r="L60" s="5">
        <f t="shared" si="4"/>
        <v>1032.3657459043666</v>
      </c>
    </row>
    <row r="61" spans="2:12" ht="15.75" thickBot="1">
      <c r="B61" s="4">
        <v>51</v>
      </c>
      <c r="C61" s="25">
        <v>50</v>
      </c>
      <c r="D61" s="26" t="s">
        <v>5</v>
      </c>
      <c r="E61" s="28" t="s">
        <v>65</v>
      </c>
      <c r="F61" s="35">
        <v>86.34</v>
      </c>
      <c r="G61" s="36">
        <f>3.7+2.11</f>
        <v>5.8100000000000005</v>
      </c>
      <c r="H61" s="14">
        <f t="shared" si="5"/>
        <v>26406.301286326827</v>
      </c>
      <c r="I61" s="14">
        <f t="shared" si="6"/>
        <v>2833.2189598333134</v>
      </c>
      <c r="J61" s="14">
        <f t="shared" si="2"/>
        <v>29239.52024616014</v>
      </c>
      <c r="K61" s="15">
        <f t="shared" si="3"/>
        <v>7309.880061540035</v>
      </c>
      <c r="L61" s="5">
        <f t="shared" si="4"/>
        <v>1023.383208615605</v>
      </c>
    </row>
    <row r="62" spans="6:12" ht="15">
      <c r="F62" s="16">
        <f aca="true" t="shared" si="7" ref="F62:L62">SUM(F11:F61)</f>
        <v>3799.19</v>
      </c>
      <c r="G62" s="17">
        <f t="shared" si="7"/>
        <v>431.95000000000016</v>
      </c>
      <c r="H62" s="13">
        <f t="shared" si="7"/>
        <v>1161947.6</v>
      </c>
      <c r="I62" s="13">
        <f t="shared" si="7"/>
        <v>210638.36999999994</v>
      </c>
      <c r="J62" s="13">
        <f t="shared" si="7"/>
        <v>1372585.97</v>
      </c>
      <c r="K62" s="13">
        <f t="shared" si="7"/>
        <v>334343.6274690328</v>
      </c>
      <c r="L62" s="13">
        <f t="shared" si="7"/>
        <v>46808.107845664614</v>
      </c>
    </row>
    <row r="63" spans="8:10" ht="15">
      <c r="H63" s="10"/>
      <c r="I63" s="10"/>
      <c r="J63" s="10"/>
    </row>
  </sheetData>
  <sheetProtection/>
  <autoFilter ref="B10:K62"/>
  <mergeCells count="1">
    <mergeCell ref="D6:D7"/>
  </mergeCells>
  <printOptions/>
  <pageMargins left="0.7086614173228347" right="0.7086614173228347" top="0.984251968503937" bottom="0.11811023622047245" header="0.31496062992125984" footer="0.31496062992125984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cionca.terezia</cp:lastModifiedBy>
  <cp:lastPrinted>2020-02-05T07:56:46Z</cp:lastPrinted>
  <dcterms:created xsi:type="dcterms:W3CDTF">2013-03-18T07:51:20Z</dcterms:created>
  <dcterms:modified xsi:type="dcterms:W3CDTF">2020-02-05T07:57:09Z</dcterms:modified>
  <cp:category/>
  <cp:version/>
  <cp:contentType/>
  <cp:contentStatus/>
</cp:coreProperties>
</file>